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138" i="1" l="1"/>
  <c r="D137" i="1"/>
  <c r="B134" i="1"/>
  <c r="B133" i="1"/>
  <c r="B132" i="1"/>
  <c r="J117" i="1"/>
  <c r="J129" i="1"/>
  <c r="J127" i="1"/>
  <c r="J122" i="1"/>
  <c r="I120" i="1"/>
  <c r="E121" i="1"/>
  <c r="C114" i="1"/>
  <c r="C113" i="1"/>
  <c r="G93" i="1"/>
  <c r="F93" i="1"/>
  <c r="F92" i="1"/>
  <c r="E89" i="1"/>
  <c r="D89" i="1"/>
  <c r="E76" i="1"/>
  <c r="E72" i="1"/>
  <c r="D72" i="1"/>
  <c r="E68" i="1"/>
  <c r="D68" i="1"/>
  <c r="G57" i="1"/>
  <c r="G56" i="1"/>
  <c r="G54" i="1"/>
  <c r="G53" i="1"/>
  <c r="G51" i="1"/>
  <c r="G50" i="1"/>
  <c r="G48" i="1"/>
  <c r="G47" i="1"/>
</calcChain>
</file>

<file path=xl/sharedStrings.xml><?xml version="1.0" encoding="utf-8"?>
<sst xmlns="http://schemas.openxmlformats.org/spreadsheetml/2006/main" count="167" uniqueCount="137">
  <si>
    <t>Antwoorden vraagstukken hoofdstu 4</t>
  </si>
  <si>
    <t>V 4.1</t>
  </si>
  <si>
    <t>a</t>
  </si>
  <si>
    <t>(potentiële) aandeelhouders willen weten of ze aandelen moeten (ver)kopen</t>
  </si>
  <si>
    <t>leveranciers willen weten of het bedrijf financieel gezond is (anders willen ze niet aan het bedrijf leveren)</t>
  </si>
  <si>
    <t>geldschieters (banken en andere financiële instellingen) willen weten of ze geld kunnen lenen aan dit bedrijf</t>
  </si>
  <si>
    <t>en hoeveel risico ze lopen als ze dat doen (kunnen ze rente daarop aanpassen)</t>
  </si>
  <si>
    <t>(potentiële) werknemers: wil ik hier (blijven) werken</t>
  </si>
  <si>
    <t>belastingdienst (om aanslag te kunnen vaststellen)</t>
  </si>
  <si>
    <t>…</t>
  </si>
  <si>
    <t>b</t>
  </si>
  <si>
    <t>dat betekent dat de onderneming verlies draait</t>
  </si>
  <si>
    <t xml:space="preserve">rode cijfers kan ook betekenen dat de onderneming rood staat bij de bank </t>
  </si>
  <si>
    <t>(dus een negatief banksaldo, en dus een schuld aan de bank heeft)</t>
  </si>
  <si>
    <t>c</t>
  </si>
  <si>
    <t>operationeel resultaat is het resultaat van de gewone bedrijfsuitoefening</t>
  </si>
  <si>
    <t>(dus zonder bijzondere resultaten als bijvoorbeeld winst uit het verkopen</t>
  </si>
  <si>
    <t>van aandelen in andere bedrijven, verkopen van bedrijfsonderdelen e.d.)</t>
  </si>
  <si>
    <t>d</t>
  </si>
  <si>
    <t>vollere vliegtuigen betekent dat er tegenover de (vaste) kosten meer opbrengsten staan en</t>
  </si>
  <si>
    <t>er dus meer winst wordt gemaakt</t>
  </si>
  <si>
    <t>(een leeg vliegtuig kost bijna net zoveel om te laten vliegen als een vol vliegtuig)</t>
  </si>
  <si>
    <t>e</t>
  </si>
  <si>
    <t>omdat het bedrijf opbrengsten en kosten heeft in andere valuta dan de euro, kan</t>
  </si>
  <si>
    <t>het bedrijf verlies lijden als bijvoorbeeld de voorraad dollars die ze net heeft ontvangen</t>
  </si>
  <si>
    <t>in waarde daalt (minder euro's waard is).</t>
  </si>
  <si>
    <t>f</t>
  </si>
  <si>
    <t>solvabiliteit is de mate waarin de onderneming in staat is (op lange termijn of in geval van</t>
  </si>
  <si>
    <t>ophouden te bestaan) haar schulden terug te betalen. Hoe lager de schulden hoe beter de</t>
  </si>
  <si>
    <t>onderneming in staat is deze schulden terug te betalen. De solvabiliteit wordt dus beter</t>
  </si>
  <si>
    <t>g</t>
  </si>
  <si>
    <t>Oorlogen en onrust kunnen ertoe leiden dat er minder mensen gaan vliegen, waardoor het</t>
  </si>
  <si>
    <t>bedrijfsresultaat afneemt.</t>
  </si>
  <si>
    <t>V 4.2</t>
  </si>
  <si>
    <t>balans, winst en verliesrekening en een toelichting op beide</t>
  </si>
  <si>
    <t>omdat de aandeelhouders zich een beeld moeten kunnen vormen van de financiële positie</t>
  </si>
  <si>
    <t>van de onderneming (omdat er scheiding is van eigendom en leiderschap)</t>
  </si>
  <si>
    <t>NV's zijn grote ondernemingen met groot maatschappelijk belang (bijvoorbeeld voor de werkgelegenheid);</t>
  </si>
  <si>
    <t>ook andere externe partijen moeten daarom op de hoogte worden gehouden van de financiële resultaten</t>
  </si>
  <si>
    <t>aandeelhouders, vakbonden, overheid, geldverschaffers (bank), concurrenten, potentiële werknemers,</t>
  </si>
  <si>
    <t>leveranciers….</t>
  </si>
  <si>
    <t>omdat het resultaat gehaald wordt met het vermogen dat gedurende het jaar in de onderneming is</t>
  </si>
  <si>
    <t>geïnvesteerd; omdat dit vermogen over het jaar heen kan fluctueren, gaan we uit van het gemiddelde</t>
  </si>
  <si>
    <t>RTV:</t>
  </si>
  <si>
    <t xml:space="preserve">bedrijfsresultaat  </t>
  </si>
  <si>
    <t>Gem geïnv TV</t>
  </si>
  <si>
    <t>RTV</t>
  </si>
  <si>
    <t>bedrijfsresultaat/gem geínv TV (x 100%)</t>
  </si>
  <si>
    <t>RVV:</t>
  </si>
  <si>
    <t>gemiddeld geïnvesteerd vV</t>
  </si>
  <si>
    <t>rentekosten (interest)</t>
  </si>
  <si>
    <t>RVV</t>
  </si>
  <si>
    <t>REV:</t>
  </si>
  <si>
    <t>winst voor belasting</t>
  </si>
  <si>
    <t>gemiddeld geïnvesteerd EV</t>
  </si>
  <si>
    <t>REV</t>
  </si>
  <si>
    <t>h</t>
  </si>
  <si>
    <t>REV nb:</t>
  </si>
  <si>
    <t>winst na belasting</t>
  </si>
  <si>
    <t>REV nb</t>
  </si>
  <si>
    <t>i</t>
  </si>
  <si>
    <t>REV wordt bepaald door de RTV en de RVV</t>
  </si>
  <si>
    <t>(en na belasting ook nog door % vennootschapsbelasting)</t>
  </si>
  <si>
    <t>Als RTV &gt; RVV dan is sprake van een positief hefboomeffect (REV &gt; RTV)</t>
  </si>
  <si>
    <t>V 4.4</t>
  </si>
  <si>
    <t>nee, een bv kent aandelen op naam. Op de effectenbeurs kunnen alleen aandelen aan toonder worden verhandeld</t>
  </si>
  <si>
    <t>als de onderneming in staat is bij liquidatie (ophouden te bestaan) of op lange termijn haar schulden terug te betalen</t>
  </si>
  <si>
    <t>als richtlijn wordt vaak gehanteerd: debt ratio is maximaal 0,667 (ofwel solvabiliteitspercentage is minimaal 33,33%)</t>
  </si>
  <si>
    <t>totaal VV</t>
  </si>
  <si>
    <t>totaal vermogen</t>
  </si>
  <si>
    <t>totaal EV</t>
  </si>
  <si>
    <t>debt ratio is iets toegenomen (solvabiliteitspercentage is iets afgenomen); m.a.w. de solvabiliteit is iets verslechterd</t>
  </si>
  <si>
    <t>door de lening gaat de solvabiliteit naar beneden:</t>
  </si>
  <si>
    <t>debt ratio wordt dan:</t>
  </si>
  <si>
    <t>De solvabiliteit is om te beginnen al vrij laag en wordt nog lager</t>
  </si>
  <si>
    <t>Dat betekent dat het risico dat de bank het geld niet terug krijgt groter wordt</t>
  </si>
  <si>
    <t>Dit risico neem ik mee in mijn besluit.</t>
  </si>
  <si>
    <t>verder neem ik mee in mijn besluit: hoeveel geld komt er elke maand binnen en is dat</t>
  </si>
  <si>
    <t>genoeg om de rente en aflossing te betalen?</t>
  </si>
  <si>
    <t>Ook neemt ik mee de toekomstverwachtingen (hoe gaat het op de markt, in de economie); gaat deze onderneming</t>
  </si>
  <si>
    <t>in de toekomst beter/slechter draaien?</t>
  </si>
  <si>
    <t>V 4.5</t>
  </si>
  <si>
    <t>als de onderneming op korte termijn aan haar verplichtingen kan voldoen</t>
  </si>
  <si>
    <t>vlottende activa</t>
  </si>
  <si>
    <t>kort VV</t>
  </si>
  <si>
    <t>CR</t>
  </si>
  <si>
    <t>vlottende activa zonder voorraden</t>
  </si>
  <si>
    <t>kort vV</t>
  </si>
  <si>
    <t>QR</t>
  </si>
  <si>
    <t>De CR is iets toegenomen, hetgeen wijst op een kleine verbetering van de liquiditeit</t>
  </si>
  <si>
    <t>De QR is iets afgenomen, hetgeen wijst op een verslechtering van de liquiditeit</t>
  </si>
  <si>
    <t xml:space="preserve">per saldo zou ik zeggen dat de liquiditeit afgenomen is: er is wel ongeveer net zoveel </t>
  </si>
  <si>
    <t>vlottende activa in verhouding tot de kortlopende schulden, maar meer in de vorm</t>
  </si>
  <si>
    <t>van voorraden (deze zijn het minst liquide). De samenstelling van de vlottende activa</t>
  </si>
  <si>
    <t>is dus minder liquide.</t>
  </si>
  <si>
    <t>Nee; er spelen zeker andere factoren een rol</t>
  </si>
  <si>
    <t>ten eerste geeft de CR alleen de situatie op de balansdatum (statische liquiditeit) en zegt dus niet</t>
  </si>
  <si>
    <t>of de onderneming volgende week haar schulden kan betalen</t>
  </si>
  <si>
    <t>ten tweede: als de vlottende activa niet heel erg liquide zijn (bijvoorbeeld veel voorraden), dan</t>
  </si>
  <si>
    <t>kan het best zo zijn dat de onderneming op korte termijn in liquiditeitsproblemen komt</t>
  </si>
  <si>
    <t>ten derde: het hangt ook van de schulden af (moeten de schulden eerder terugbetaald worden dan</t>
  </si>
  <si>
    <t>de vlottende activa liquide gemaakt kunnen worden?)</t>
  </si>
  <si>
    <t>een liquiditeitsbegroting laat veel beter zien of de onderneming liquide is: hierbij krijgt de onderneming</t>
  </si>
  <si>
    <t>inzicht in de ontvangsten en uitgaven over een bepaalde periode in de toekomst en kan er dus</t>
  </si>
  <si>
    <t>goed gezien worden wanneer de onderneming (niet) aan de verplichtingen kan voldoen</t>
  </si>
  <si>
    <t xml:space="preserve">een liquiditeitsbegroting is belangrijk voor intern gebruik (de leiding van de onderneming), maar ook </t>
  </si>
  <si>
    <t>een bank (kredietverstrekker) vraagt vaak om een liquiditeitsbegroting</t>
  </si>
  <si>
    <t>voorraad liquide middelen is hier: kas - schuld in RC:</t>
  </si>
  <si>
    <t>V 4.7</t>
  </si>
  <si>
    <t>vaste activa</t>
  </si>
  <si>
    <t>grond</t>
  </si>
  <si>
    <t>gebouw</t>
  </si>
  <si>
    <t>machines</t>
  </si>
  <si>
    <t>voorraad</t>
  </si>
  <si>
    <t>debiteuren</t>
  </si>
  <si>
    <t>kas</t>
  </si>
  <si>
    <t>Eigen vermogen</t>
  </si>
  <si>
    <t>Vreemd vermogen lang</t>
  </si>
  <si>
    <t>hyp lening</t>
  </si>
  <si>
    <t>banklening</t>
  </si>
  <si>
    <t>vreemd vermogen kort</t>
  </si>
  <si>
    <t>nog te betalen kosten</t>
  </si>
  <si>
    <t>crediteuren</t>
  </si>
  <si>
    <t>rekening courant</t>
  </si>
  <si>
    <t>(voorbeeld van een uitwerking; er zijn meer mogelijkheden)</t>
  </si>
  <si>
    <t>DR</t>
  </si>
  <si>
    <t>gouden balans regel: vaste activa + vast deel van de vlottende activa is gefinancierd met Lang vermogen (EV of lang VV)</t>
  </si>
  <si>
    <t>lang vermogen</t>
  </si>
  <si>
    <t>(ofwel: het lang vermogen moet groter zijn dan de vaste activa)</t>
  </si>
  <si>
    <t>Er is ruimschoots aan deze voorwaarde voldaan.</t>
  </si>
  <si>
    <t>omdat vaste activa langdurig in de onderneming aanwezig zijn, niet op korte termijn verkocht kunnen worden, en</t>
  </si>
  <si>
    <t>via afschrijvingen over de jaren heen langzaam aan worden terugverdiend, moet ook de financieringsbron langdurig</t>
  </si>
  <si>
    <t>aanwezig zijn (als de onderneming vaste activa met kort vreemd vermogen financiert, dan kan het zijn dat de lening</t>
  </si>
  <si>
    <t>moet worden terugbetaald, terwijl de vaste activa nog niet zijn terugverdiend en dan kunnen we de lening niet</t>
  </si>
  <si>
    <t>terugbetalen)</t>
  </si>
  <si>
    <t>(je wilt niet het pand moeten verkopen om een schuld af te kunnen lossen….)</t>
  </si>
  <si>
    <t>zie antwoorden bij V 4.5 e en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</si>
</sst>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9" fontId="0" fillId="0" borderId="0" xfId="0" applyNumberFormat="1"/>
    <xf numFmtId="10" fontId="0" fillId="0" borderId="0" xfId="0" applyNumberFormat="1"/>
    <xf numFmtId="16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abSelected="1" topLeftCell="A128" workbookViewId="0">
      <selection activeCell="B149" sqref="B149"/>
    </sheetView>
  </sheetViews>
  <sheetFormatPr defaultRowHeight="15" x14ac:dyDescent="0.25"/>
  <sheetData>
    <row r="1" spans="1:2" x14ac:dyDescent="0.25">
      <c r="A1" t="s">
        <v>0</v>
      </c>
    </row>
    <row r="3" spans="1:2" x14ac:dyDescent="0.25">
      <c r="A3" t="s">
        <v>1</v>
      </c>
    </row>
    <row r="4" spans="1:2" x14ac:dyDescent="0.25">
      <c r="A4" t="s">
        <v>2</v>
      </c>
      <c r="B4" t="s">
        <v>3</v>
      </c>
    </row>
    <row r="5" spans="1:2" x14ac:dyDescent="0.25">
      <c r="B5" t="s">
        <v>4</v>
      </c>
    </row>
    <row r="6" spans="1:2" x14ac:dyDescent="0.25">
      <c r="B6" t="s">
        <v>5</v>
      </c>
    </row>
    <row r="7" spans="1:2" x14ac:dyDescent="0.25">
      <c r="B7" t="s">
        <v>6</v>
      </c>
    </row>
    <row r="8" spans="1:2" x14ac:dyDescent="0.25">
      <c r="B8" t="s">
        <v>7</v>
      </c>
    </row>
    <row r="9" spans="1:2" x14ac:dyDescent="0.25">
      <c r="B9" t="s">
        <v>8</v>
      </c>
    </row>
    <row r="10" spans="1:2" x14ac:dyDescent="0.25">
      <c r="B10" t="s">
        <v>9</v>
      </c>
    </row>
    <row r="12" spans="1:2" x14ac:dyDescent="0.25">
      <c r="A12" t="s">
        <v>10</v>
      </c>
      <c r="B12" t="s">
        <v>11</v>
      </c>
    </row>
    <row r="13" spans="1:2" x14ac:dyDescent="0.25">
      <c r="B13" t="s">
        <v>12</v>
      </c>
    </row>
    <row r="14" spans="1:2" x14ac:dyDescent="0.25">
      <c r="B14" t="s">
        <v>13</v>
      </c>
    </row>
    <row r="16" spans="1:2" x14ac:dyDescent="0.25">
      <c r="A16" t="s">
        <v>14</v>
      </c>
      <c r="B16" t="s">
        <v>15</v>
      </c>
    </row>
    <row r="17" spans="1:2" x14ac:dyDescent="0.25">
      <c r="B17" t="s">
        <v>16</v>
      </c>
    </row>
    <row r="18" spans="1:2" x14ac:dyDescent="0.25">
      <c r="B18" t="s">
        <v>17</v>
      </c>
    </row>
    <row r="20" spans="1:2" x14ac:dyDescent="0.25">
      <c r="A20" t="s">
        <v>18</v>
      </c>
      <c r="B20" t="s">
        <v>19</v>
      </c>
    </row>
    <row r="21" spans="1:2" x14ac:dyDescent="0.25">
      <c r="B21" t="s">
        <v>20</v>
      </c>
    </row>
    <row r="22" spans="1:2" x14ac:dyDescent="0.25">
      <c r="B22" t="s">
        <v>21</v>
      </c>
    </row>
    <row r="24" spans="1:2" x14ac:dyDescent="0.25">
      <c r="A24" t="s">
        <v>22</v>
      </c>
      <c r="B24" t="s">
        <v>23</v>
      </c>
    </row>
    <row r="25" spans="1:2" x14ac:dyDescent="0.25">
      <c r="B25" t="s">
        <v>24</v>
      </c>
    </row>
    <row r="26" spans="1:2" x14ac:dyDescent="0.25">
      <c r="B26" t="s">
        <v>25</v>
      </c>
    </row>
    <row r="28" spans="1:2" x14ac:dyDescent="0.25">
      <c r="A28" t="s">
        <v>26</v>
      </c>
      <c r="B28" t="s">
        <v>27</v>
      </c>
    </row>
    <row r="29" spans="1:2" x14ac:dyDescent="0.25">
      <c r="B29" t="s">
        <v>28</v>
      </c>
    </row>
    <row r="30" spans="1:2" x14ac:dyDescent="0.25">
      <c r="B30" t="s">
        <v>29</v>
      </c>
    </row>
    <row r="32" spans="1:2" x14ac:dyDescent="0.25">
      <c r="A32" t="s">
        <v>30</v>
      </c>
      <c r="B32" t="s">
        <v>31</v>
      </c>
    </row>
    <row r="33" spans="1:7" x14ac:dyDescent="0.25">
      <c r="B33" t="s">
        <v>32</v>
      </c>
    </row>
    <row r="35" spans="1:7" x14ac:dyDescent="0.25">
      <c r="A35" t="s">
        <v>33</v>
      </c>
    </row>
    <row r="36" spans="1:7" x14ac:dyDescent="0.25">
      <c r="A36" t="s">
        <v>2</v>
      </c>
      <c r="B36" t="s">
        <v>34</v>
      </c>
    </row>
    <row r="37" spans="1:7" x14ac:dyDescent="0.25">
      <c r="A37" t="s">
        <v>10</v>
      </c>
      <c r="B37" t="s">
        <v>35</v>
      </c>
    </row>
    <row r="38" spans="1:7" x14ac:dyDescent="0.25">
      <c r="B38" t="s">
        <v>36</v>
      </c>
    </row>
    <row r="39" spans="1:7" x14ac:dyDescent="0.25">
      <c r="B39" t="s">
        <v>37</v>
      </c>
    </row>
    <row r="40" spans="1:7" x14ac:dyDescent="0.25">
      <c r="B40" t="s">
        <v>38</v>
      </c>
    </row>
    <row r="41" spans="1:7" x14ac:dyDescent="0.25">
      <c r="A41" t="s">
        <v>14</v>
      </c>
      <c r="B41" t="s">
        <v>39</v>
      </c>
    </row>
    <row r="42" spans="1:7" x14ac:dyDescent="0.25">
      <c r="B42" t="s">
        <v>40</v>
      </c>
    </row>
    <row r="43" spans="1:7" x14ac:dyDescent="0.25">
      <c r="A43" t="s">
        <v>18</v>
      </c>
      <c r="B43" t="s">
        <v>41</v>
      </c>
    </row>
    <row r="44" spans="1:7" x14ac:dyDescent="0.25">
      <c r="B44" t="s">
        <v>42</v>
      </c>
    </row>
    <row r="45" spans="1:7" x14ac:dyDescent="0.25">
      <c r="A45" t="s">
        <v>22</v>
      </c>
      <c r="B45" t="s">
        <v>43</v>
      </c>
      <c r="C45" t="s">
        <v>47</v>
      </c>
    </row>
    <row r="46" spans="1:7" x14ac:dyDescent="0.25">
      <c r="C46" t="s">
        <v>44</v>
      </c>
      <c r="G46">
        <v>840000</v>
      </c>
    </row>
    <row r="47" spans="1:7" x14ac:dyDescent="0.25">
      <c r="C47" t="s">
        <v>45</v>
      </c>
      <c r="G47">
        <f>(5400000+6600000)/2</f>
        <v>6000000</v>
      </c>
    </row>
    <row r="48" spans="1:7" x14ac:dyDescent="0.25">
      <c r="C48" t="s">
        <v>46</v>
      </c>
      <c r="G48" s="1">
        <f>G46/G47</f>
        <v>0.14000000000000001</v>
      </c>
    </row>
    <row r="49" spans="1:7" x14ac:dyDescent="0.25">
      <c r="A49" t="s">
        <v>26</v>
      </c>
      <c r="B49" t="s">
        <v>48</v>
      </c>
      <c r="C49" t="s">
        <v>50</v>
      </c>
      <c r="G49">
        <v>126000</v>
      </c>
    </row>
    <row r="50" spans="1:7" x14ac:dyDescent="0.25">
      <c r="C50" t="s">
        <v>49</v>
      </c>
      <c r="G50">
        <f>(1800000+2400000)/2</f>
        <v>2100000</v>
      </c>
    </row>
    <row r="51" spans="1:7" x14ac:dyDescent="0.25">
      <c r="C51" t="s">
        <v>51</v>
      </c>
      <c r="G51" s="1">
        <f>G49/G50</f>
        <v>0.06</v>
      </c>
    </row>
    <row r="52" spans="1:7" x14ac:dyDescent="0.25">
      <c r="A52" t="s">
        <v>30</v>
      </c>
      <c r="B52" t="s">
        <v>52</v>
      </c>
      <c r="C52" t="s">
        <v>53</v>
      </c>
      <c r="G52">
        <v>714000</v>
      </c>
    </row>
    <row r="53" spans="1:7" x14ac:dyDescent="0.25">
      <c r="C53" t="s">
        <v>54</v>
      </c>
      <c r="G53">
        <f>(3600000+4200000)/2</f>
        <v>3900000</v>
      </c>
    </row>
    <row r="54" spans="1:7" x14ac:dyDescent="0.25">
      <c r="C54" t="s">
        <v>55</v>
      </c>
      <c r="G54" s="2">
        <f>G52/G53</f>
        <v>0.18307692307692308</v>
      </c>
    </row>
    <row r="55" spans="1:7" x14ac:dyDescent="0.25">
      <c r="A55" t="s">
        <v>56</v>
      </c>
      <c r="B55" t="s">
        <v>57</v>
      </c>
      <c r="C55" t="s">
        <v>58</v>
      </c>
      <c r="G55">
        <v>542640</v>
      </c>
    </row>
    <row r="56" spans="1:7" x14ac:dyDescent="0.25">
      <c r="C56" t="s">
        <v>54</v>
      </c>
      <c r="G56">
        <f>G53</f>
        <v>3900000</v>
      </c>
    </row>
    <row r="57" spans="1:7" x14ac:dyDescent="0.25">
      <c r="C57" t="s">
        <v>59</v>
      </c>
      <c r="G57" s="2">
        <f>G55/G56</f>
        <v>0.13913846153846154</v>
      </c>
    </row>
    <row r="58" spans="1:7" x14ac:dyDescent="0.25">
      <c r="A58" t="s">
        <v>60</v>
      </c>
      <c r="B58" t="s">
        <v>61</v>
      </c>
    </row>
    <row r="59" spans="1:7" x14ac:dyDescent="0.25">
      <c r="B59" t="s">
        <v>62</v>
      </c>
    </row>
    <row r="60" spans="1:7" x14ac:dyDescent="0.25">
      <c r="B60" t="s">
        <v>63</v>
      </c>
    </row>
    <row r="62" spans="1:7" x14ac:dyDescent="0.25">
      <c r="A62" t="s">
        <v>64</v>
      </c>
    </row>
    <row r="63" spans="1:7" x14ac:dyDescent="0.25">
      <c r="A63" t="s">
        <v>2</v>
      </c>
      <c r="B63" t="s">
        <v>65</v>
      </c>
    </row>
    <row r="64" spans="1:7" x14ac:dyDescent="0.25">
      <c r="A64" t="s">
        <v>10</v>
      </c>
      <c r="B64" t="s">
        <v>66</v>
      </c>
    </row>
    <row r="65" spans="1:5" x14ac:dyDescent="0.25">
      <c r="B65" t="s">
        <v>67</v>
      </c>
    </row>
    <row r="66" spans="1:5" x14ac:dyDescent="0.25">
      <c r="A66" t="s">
        <v>14</v>
      </c>
      <c r="B66" t="s">
        <v>68</v>
      </c>
      <c r="D66">
        <v>630000</v>
      </c>
      <c r="E66">
        <v>720000</v>
      </c>
    </row>
    <row r="67" spans="1:5" x14ac:dyDescent="0.25">
      <c r="B67" t="s">
        <v>69</v>
      </c>
      <c r="D67">
        <v>900000</v>
      </c>
      <c r="E67">
        <v>1000000</v>
      </c>
    </row>
    <row r="68" spans="1:5" x14ac:dyDescent="0.25">
      <c r="D68">
        <f>D66/D67</f>
        <v>0.7</v>
      </c>
      <c r="E68">
        <f>E66/E67</f>
        <v>0.72</v>
      </c>
    </row>
    <row r="69" spans="1:5" x14ac:dyDescent="0.25">
      <c r="D69" s="3">
        <v>42005</v>
      </c>
      <c r="E69" s="3">
        <v>42369</v>
      </c>
    </row>
    <row r="70" spans="1:5" x14ac:dyDescent="0.25">
      <c r="A70" t="s">
        <v>18</v>
      </c>
      <c r="B70" t="s">
        <v>70</v>
      </c>
      <c r="D70">
        <v>270000</v>
      </c>
      <c r="E70">
        <v>280000</v>
      </c>
    </row>
    <row r="71" spans="1:5" x14ac:dyDescent="0.25">
      <c r="B71" t="s">
        <v>69</v>
      </c>
      <c r="D71">
        <v>900000</v>
      </c>
      <c r="E71">
        <v>1000000</v>
      </c>
    </row>
    <row r="72" spans="1:5" x14ac:dyDescent="0.25">
      <c r="D72" s="2">
        <f>D70/D71</f>
        <v>0.3</v>
      </c>
      <c r="E72" s="2">
        <f>E70/E71</f>
        <v>0.28000000000000003</v>
      </c>
    </row>
    <row r="74" spans="1:5" x14ac:dyDescent="0.25">
      <c r="A74" t="s">
        <v>22</v>
      </c>
      <c r="B74" t="s">
        <v>71</v>
      </c>
    </row>
    <row r="75" spans="1:5" x14ac:dyDescent="0.25">
      <c r="A75" t="s">
        <v>26</v>
      </c>
      <c r="B75" t="s">
        <v>72</v>
      </c>
    </row>
    <row r="76" spans="1:5" x14ac:dyDescent="0.25">
      <c r="B76" t="s">
        <v>73</v>
      </c>
      <c r="E76">
        <f>(E66+300000)/(E67+300000)</f>
        <v>0.7846153846153846</v>
      </c>
    </row>
    <row r="77" spans="1:5" x14ac:dyDescent="0.25">
      <c r="B77" t="s">
        <v>74</v>
      </c>
    </row>
    <row r="78" spans="1:5" x14ac:dyDescent="0.25">
      <c r="B78" t="s">
        <v>75</v>
      </c>
    </row>
    <row r="79" spans="1:5" x14ac:dyDescent="0.25">
      <c r="B79" t="s">
        <v>76</v>
      </c>
    </row>
    <row r="80" spans="1:5" x14ac:dyDescent="0.25">
      <c r="B80" t="s">
        <v>77</v>
      </c>
    </row>
    <row r="81" spans="1:7" x14ac:dyDescent="0.25">
      <c r="B81" t="s">
        <v>78</v>
      </c>
    </row>
    <row r="82" spans="1:7" x14ac:dyDescent="0.25">
      <c r="B82" t="s">
        <v>79</v>
      </c>
    </row>
    <row r="83" spans="1:7" x14ac:dyDescent="0.25">
      <c r="B83" t="s">
        <v>80</v>
      </c>
    </row>
    <row r="84" spans="1:7" x14ac:dyDescent="0.25">
      <c r="B84" t="s">
        <v>9</v>
      </c>
    </row>
    <row r="85" spans="1:7" x14ac:dyDescent="0.25">
      <c r="A85" t="s">
        <v>81</v>
      </c>
    </row>
    <row r="86" spans="1:7" x14ac:dyDescent="0.25">
      <c r="A86" t="s">
        <v>2</v>
      </c>
      <c r="B86" t="s">
        <v>82</v>
      </c>
    </row>
    <row r="87" spans="1:7" x14ac:dyDescent="0.25">
      <c r="A87" t="s">
        <v>10</v>
      </c>
      <c r="B87" t="s">
        <v>83</v>
      </c>
      <c r="D87">
        <v>500000</v>
      </c>
      <c r="E87">
        <v>560000</v>
      </c>
    </row>
    <row r="88" spans="1:7" x14ac:dyDescent="0.25">
      <c r="B88" t="s">
        <v>84</v>
      </c>
      <c r="D88">
        <v>200000</v>
      </c>
      <c r="E88">
        <v>210000</v>
      </c>
    </row>
    <row r="89" spans="1:7" x14ac:dyDescent="0.25">
      <c r="B89" t="s">
        <v>85</v>
      </c>
      <c r="D89">
        <f>D87/D88</f>
        <v>2.5</v>
      </c>
      <c r="E89">
        <f>E87/E88</f>
        <v>2.6666666666666665</v>
      </c>
    </row>
    <row r="90" spans="1:7" x14ac:dyDescent="0.25">
      <c r="D90" s="3">
        <v>42005</v>
      </c>
      <c r="E90" s="3">
        <v>42369</v>
      </c>
    </row>
    <row r="91" spans="1:7" x14ac:dyDescent="0.25">
      <c r="A91" t="s">
        <v>14</v>
      </c>
      <c r="B91" t="s">
        <v>86</v>
      </c>
      <c r="F91">
        <v>300000</v>
      </c>
      <c r="G91">
        <v>260000</v>
      </c>
    </row>
    <row r="92" spans="1:7" x14ac:dyDescent="0.25">
      <c r="B92" t="s">
        <v>87</v>
      </c>
      <c r="F92">
        <f>D88</f>
        <v>200000</v>
      </c>
      <c r="G92">
        <v>210000</v>
      </c>
    </row>
    <row r="93" spans="1:7" x14ac:dyDescent="0.25">
      <c r="B93" t="s">
        <v>88</v>
      </c>
      <c r="F93">
        <f>F91/F92</f>
        <v>1.5</v>
      </c>
      <c r="G93">
        <f>G91/G92</f>
        <v>1.2380952380952381</v>
      </c>
    </row>
    <row r="94" spans="1:7" x14ac:dyDescent="0.25">
      <c r="A94" t="s">
        <v>18</v>
      </c>
      <c r="B94" t="s">
        <v>89</v>
      </c>
    </row>
    <row r="95" spans="1:7" x14ac:dyDescent="0.25">
      <c r="B95" t="s">
        <v>90</v>
      </c>
    </row>
    <row r="96" spans="1:7" x14ac:dyDescent="0.25">
      <c r="B96" t="s">
        <v>91</v>
      </c>
    </row>
    <row r="97" spans="1:2" x14ac:dyDescent="0.25">
      <c r="B97" t="s">
        <v>92</v>
      </c>
    </row>
    <row r="98" spans="1:2" x14ac:dyDescent="0.25">
      <c r="B98" t="s">
        <v>93</v>
      </c>
    </row>
    <row r="99" spans="1:2" x14ac:dyDescent="0.25">
      <c r="B99" t="s">
        <v>94</v>
      </c>
    </row>
    <row r="100" spans="1:2" x14ac:dyDescent="0.25">
      <c r="A100" t="s">
        <v>22</v>
      </c>
      <c r="B100" t="s">
        <v>95</v>
      </c>
    </row>
    <row r="101" spans="1:2" x14ac:dyDescent="0.25">
      <c r="B101" t="s">
        <v>96</v>
      </c>
    </row>
    <row r="102" spans="1:2" x14ac:dyDescent="0.25">
      <c r="B102" t="s">
        <v>97</v>
      </c>
    </row>
    <row r="103" spans="1:2" x14ac:dyDescent="0.25">
      <c r="B103" t="s">
        <v>98</v>
      </c>
    </row>
    <row r="104" spans="1:2" x14ac:dyDescent="0.25">
      <c r="B104" t="s">
        <v>99</v>
      </c>
    </row>
    <row r="105" spans="1:2" x14ac:dyDescent="0.25">
      <c r="B105" t="s">
        <v>100</v>
      </c>
    </row>
    <row r="106" spans="1:2" x14ac:dyDescent="0.25">
      <c r="B106" t="s">
        <v>101</v>
      </c>
    </row>
    <row r="107" spans="1:2" x14ac:dyDescent="0.25">
      <c r="A107" t="s">
        <v>26</v>
      </c>
      <c r="B107" t="s">
        <v>102</v>
      </c>
    </row>
    <row r="108" spans="1:2" x14ac:dyDescent="0.25">
      <c r="B108" t="s">
        <v>103</v>
      </c>
    </row>
    <row r="109" spans="1:2" x14ac:dyDescent="0.25">
      <c r="B109" t="s">
        <v>104</v>
      </c>
    </row>
    <row r="110" spans="1:2" x14ac:dyDescent="0.25">
      <c r="B110" t="s">
        <v>105</v>
      </c>
    </row>
    <row r="111" spans="1:2" x14ac:dyDescent="0.25">
      <c r="B111" t="s">
        <v>106</v>
      </c>
    </row>
    <row r="112" spans="1:2" x14ac:dyDescent="0.25">
      <c r="A112" t="s">
        <v>30</v>
      </c>
      <c r="B112" t="s">
        <v>107</v>
      </c>
    </row>
    <row r="113" spans="1:10" x14ac:dyDescent="0.25">
      <c r="B113" s="3">
        <v>42005</v>
      </c>
      <c r="C113">
        <f>180000-70000</f>
        <v>110000</v>
      </c>
    </row>
    <row r="114" spans="1:10" x14ac:dyDescent="0.25">
      <c r="B114" s="3">
        <v>42369</v>
      </c>
      <c r="C114">
        <f>100000-95000</f>
        <v>5000</v>
      </c>
    </row>
    <row r="116" spans="1:10" x14ac:dyDescent="0.25">
      <c r="A116" t="s">
        <v>108</v>
      </c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5">
      <c r="A117" t="s">
        <v>2</v>
      </c>
      <c r="B117" t="s">
        <v>109</v>
      </c>
      <c r="F117" s="5" t="s">
        <v>116</v>
      </c>
      <c r="J117">
        <f>J129-J127-J122</f>
        <v>635000</v>
      </c>
    </row>
    <row r="118" spans="1:10" x14ac:dyDescent="0.25">
      <c r="C118" t="s">
        <v>110</v>
      </c>
      <c r="D118">
        <v>200000</v>
      </c>
      <c r="F118" s="6"/>
    </row>
    <row r="119" spans="1:10" x14ac:dyDescent="0.25">
      <c r="C119" t="s">
        <v>111</v>
      </c>
      <c r="D119">
        <v>600000</v>
      </c>
      <c r="F119" s="6" t="s">
        <v>117</v>
      </c>
    </row>
    <row r="120" spans="1:10" x14ac:dyDescent="0.25">
      <c r="C120" t="s">
        <v>112</v>
      </c>
      <c r="D120">
        <v>400000</v>
      </c>
      <c r="F120" s="6"/>
      <c r="G120" t="s">
        <v>118</v>
      </c>
      <c r="I120">
        <f>800000*0.7</f>
        <v>560000</v>
      </c>
    </row>
    <row r="121" spans="1:10" x14ac:dyDescent="0.25">
      <c r="E121">
        <f>D118+D119+D120</f>
        <v>1200000</v>
      </c>
      <c r="F121" s="6"/>
      <c r="G121" t="s">
        <v>119</v>
      </c>
      <c r="I121">
        <v>200000</v>
      </c>
    </row>
    <row r="122" spans="1:10" x14ac:dyDescent="0.25">
      <c r="B122" t="s">
        <v>83</v>
      </c>
      <c r="F122" s="6"/>
      <c r="J122">
        <f>I120+I121</f>
        <v>760000</v>
      </c>
    </row>
    <row r="123" spans="1:10" x14ac:dyDescent="0.25">
      <c r="C123" t="s">
        <v>113</v>
      </c>
      <c r="D123">
        <v>160000</v>
      </c>
      <c r="F123" s="6" t="s">
        <v>120</v>
      </c>
    </row>
    <row r="124" spans="1:10" x14ac:dyDescent="0.25">
      <c r="C124" t="s">
        <v>114</v>
      </c>
      <c r="D124">
        <v>126000</v>
      </c>
      <c r="F124" s="6"/>
      <c r="G124" t="s">
        <v>121</v>
      </c>
      <c r="I124">
        <v>5000</v>
      </c>
    </row>
    <row r="125" spans="1:10" x14ac:dyDescent="0.25">
      <c r="C125" t="s">
        <v>115</v>
      </c>
      <c r="D125">
        <v>14000</v>
      </c>
      <c r="F125" s="6"/>
      <c r="G125" t="s">
        <v>122</v>
      </c>
      <c r="I125">
        <v>80000</v>
      </c>
    </row>
    <row r="126" spans="1:10" x14ac:dyDescent="0.25">
      <c r="E126">
        <v>300000</v>
      </c>
      <c r="F126" s="6"/>
      <c r="G126" t="s">
        <v>123</v>
      </c>
      <c r="I126">
        <v>20000</v>
      </c>
    </row>
    <row r="127" spans="1:10" x14ac:dyDescent="0.25">
      <c r="F127" s="6"/>
      <c r="J127">
        <f>SUM(I124:I126)</f>
        <v>105000</v>
      </c>
    </row>
    <row r="128" spans="1:10" x14ac:dyDescent="0.25">
      <c r="F128" s="6"/>
    </row>
    <row r="129" spans="1:10" x14ac:dyDescent="0.25">
      <c r="E129">
        <v>1500000</v>
      </c>
      <c r="F129" s="6"/>
      <c r="J129">
        <f>E129</f>
        <v>1500000</v>
      </c>
    </row>
    <row r="131" spans="1:10" x14ac:dyDescent="0.25">
      <c r="A131" t="s">
        <v>124</v>
      </c>
    </row>
    <row r="132" spans="1:10" x14ac:dyDescent="0.25">
      <c r="A132" t="s">
        <v>85</v>
      </c>
      <c r="B132">
        <f>E126/J127</f>
        <v>2.8571428571428572</v>
      </c>
    </row>
    <row r="133" spans="1:10" x14ac:dyDescent="0.25">
      <c r="A133" t="s">
        <v>88</v>
      </c>
      <c r="B133">
        <f>(D124+D125)/J127</f>
        <v>1.3333333333333333</v>
      </c>
    </row>
    <row r="134" spans="1:10" x14ac:dyDescent="0.25">
      <c r="A134" t="s">
        <v>125</v>
      </c>
      <c r="B134">
        <f>(J122+J127)/J129</f>
        <v>0.57666666666666666</v>
      </c>
    </row>
    <row r="135" spans="1:10" x14ac:dyDescent="0.25">
      <c r="A135" t="s">
        <v>126</v>
      </c>
    </row>
    <row r="136" spans="1:10" x14ac:dyDescent="0.25">
      <c r="C136" t="s">
        <v>128</v>
      </c>
    </row>
    <row r="137" spans="1:10" x14ac:dyDescent="0.25">
      <c r="B137" t="s">
        <v>109</v>
      </c>
      <c r="D137">
        <f>E121</f>
        <v>1200000</v>
      </c>
    </row>
    <row r="138" spans="1:10" x14ac:dyDescent="0.25">
      <c r="B138" t="s">
        <v>127</v>
      </c>
      <c r="D138">
        <f>J117+J122</f>
        <v>1395000</v>
      </c>
    </row>
    <row r="139" spans="1:10" x14ac:dyDescent="0.25">
      <c r="B139" t="s">
        <v>129</v>
      </c>
    </row>
    <row r="141" spans="1:10" x14ac:dyDescent="0.25">
      <c r="A141" t="s">
        <v>10</v>
      </c>
      <c r="B141" t="s">
        <v>130</v>
      </c>
    </row>
    <row r="142" spans="1:10" x14ac:dyDescent="0.25">
      <c r="B142" t="s">
        <v>131</v>
      </c>
    </row>
    <row r="143" spans="1:10" x14ac:dyDescent="0.25">
      <c r="B143" t="s">
        <v>132</v>
      </c>
    </row>
    <row r="144" spans="1:10" x14ac:dyDescent="0.25">
      <c r="B144" t="s">
        <v>133</v>
      </c>
    </row>
    <row r="145" spans="1:2" x14ac:dyDescent="0.25">
      <c r="B145" t="s">
        <v>134</v>
      </c>
    </row>
    <row r="146" spans="1:2" x14ac:dyDescent="0.25">
      <c r="B146" t="s">
        <v>135</v>
      </c>
    </row>
    <row r="148" spans="1:2" x14ac:dyDescent="0.25">
      <c r="A148" t="s">
        <v>14</v>
      </c>
      <c r="B148" t="s">
        <v>136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Noordelijke Hogeschool Leeuwarden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Ploegman-Krijgsheld, G.</dc:creator>
  <cp:lastModifiedBy>Ploegman-Krijgsheld, G.</cp:lastModifiedBy>
  <dcterms:created xsi:type="dcterms:W3CDTF">2015-12-02T14:10:57Z</dcterms:created>
  <dcterms:modified xsi:type="dcterms:W3CDTF">2015-12-02T15:00:36Z</dcterms:modified>
</cp:coreProperties>
</file>